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-96" yWindow="-480" windowWidth="28920" windowHeight="16032" activeTab="2"/>
  </bookViews>
  <sheets>
    <sheet name="Model" sheetId="1" r:id="rId1"/>
    <sheet name="Model_STS" sheetId="2" state="veryHidden" r:id="rId2"/>
    <sheet name="STS_1" sheetId="3" r:id="rId3"/>
  </sheets>
  <definedNames>
    <definedName name="ChartData1" localSheetId="2">STS_1!$K$5:$K$9</definedName>
    <definedName name="ChartData2" localSheetId="2">STS_1!$O$5:$O$9</definedName>
    <definedName name="Hours_available">Model!$D$26:$D$28</definedName>
    <definedName name="Hours_used">Model!$B$26:$B$28</definedName>
    <definedName name="InputValues1" localSheetId="2">STS_1!$A$5:$A$9</definedName>
    <definedName name="InputValues2" localSheetId="2">STS_1!$B$4:$F$4</definedName>
    <definedName name="Maximum_sales">Model!$B$23:$I$23</definedName>
    <definedName name="Number_tested_on_line_1">Model!$B$19:$I$19</definedName>
    <definedName name="Number_tested_on_line_2">Model!$B$20:$I$20</definedName>
    <definedName name="OutputAddresses" localSheetId="2">STS_1!$BA$1</definedName>
    <definedName name="OutputValues_1" localSheetId="2">STS_1!$B$5:$F$9</definedName>
    <definedName name="_xlnm.Print_Area" localSheetId="0">Model!$A$1:$J$33</definedName>
    <definedName name="solver_adj" localSheetId="0" hidden="1">Model!$B$19:$I$19,Model!$B$20:$I$20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Model!$B$26:$B$28</definedName>
    <definedName name="solver_lhs2" localSheetId="0" hidden="1">Model!$B$21:$I$21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Model!$J$33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Hours_available</definedName>
    <definedName name="solver_rhs2" localSheetId="0" hidden="1">Maximum_sales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_computers_produced">Model!$B$21:$I$21</definedName>
    <definedName name="Total_profit">Model!$J$33</definedName>
  </definedNames>
  <calcPr calcId="152511"/>
</workbook>
</file>

<file path=xl/calcChain.xml><?xml version="1.0" encoding="utf-8"?>
<calcChain xmlns="http://schemas.openxmlformats.org/spreadsheetml/2006/main">
  <c r="O1" i="3" l="1"/>
  <c r="K1" i="3"/>
  <c r="Q4" i="3"/>
  <c r="N4" i="3"/>
  <c r="N5" i="3" s="1"/>
  <c r="M4" i="3"/>
  <c r="J4" i="3"/>
  <c r="J5" i="3" s="1"/>
  <c r="B28" i="1"/>
  <c r="B27" i="1"/>
  <c r="D14" i="1"/>
  <c r="D31" i="1" s="1"/>
  <c r="E14" i="1"/>
  <c r="E31" i="1" s="1"/>
  <c r="F14" i="1"/>
  <c r="F31" i="1" s="1"/>
  <c r="G14" i="1"/>
  <c r="G31" i="1" s="1"/>
  <c r="H14" i="1"/>
  <c r="H31" i="1" s="1"/>
  <c r="I14" i="1"/>
  <c r="I31" i="1" s="1"/>
  <c r="D15" i="1"/>
  <c r="D32" i="1" s="1"/>
  <c r="E15" i="1"/>
  <c r="E32" i="1" s="1"/>
  <c r="F15" i="1"/>
  <c r="F32" i="1" s="1"/>
  <c r="G15" i="1"/>
  <c r="G32" i="1" s="1"/>
  <c r="H15" i="1"/>
  <c r="H32" i="1" s="1"/>
  <c r="I15" i="1"/>
  <c r="I32" i="1" s="1"/>
  <c r="B15" i="1"/>
  <c r="B32" i="1" s="1"/>
  <c r="C15" i="1"/>
  <c r="C32" i="1" s="1"/>
  <c r="B14" i="1"/>
  <c r="B31" i="1" s="1"/>
  <c r="C14" i="1"/>
  <c r="C31" i="1" s="1"/>
  <c r="B21" i="1"/>
  <c r="C21" i="1"/>
  <c r="D21" i="1"/>
  <c r="E21" i="1"/>
  <c r="F21" i="1"/>
  <c r="G21" i="1"/>
  <c r="H21" i="1"/>
  <c r="I21" i="1"/>
  <c r="B26" i="1" l="1"/>
  <c r="J31" i="1"/>
  <c r="J32" i="1"/>
  <c r="O6" i="3"/>
  <c r="K9" i="3"/>
  <c r="O7" i="3"/>
  <c r="K7" i="3"/>
  <c r="K5" i="3"/>
  <c r="K6" i="3"/>
  <c r="O9" i="3"/>
  <c r="O8" i="3"/>
  <c r="K8" i="3"/>
  <c r="O5" i="3"/>
  <c r="J33" i="1" l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F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<sst xmlns="http://schemas.openxmlformats.org/spreadsheetml/2006/main" count="81" uniqueCount="50">
  <si>
    <t>Assembling and testing computers</t>
  </si>
  <si>
    <t>Inputs for assembling and testing a computer</t>
  </si>
  <si>
    <t>Labor hours for assembly</t>
  </si>
  <si>
    <t>Cost of component parts</t>
  </si>
  <si>
    <t>Selling price</t>
  </si>
  <si>
    <t>Assembling, testing plan (# of computers)</t>
  </si>
  <si>
    <t>Net profit ($ per month)</t>
  </si>
  <si>
    <t>Cost per labor hour assembling</t>
  </si>
  <si>
    <t>Labor availability for assembling</t>
  </si>
  <si>
    <t>&lt;=</t>
  </si>
  <si>
    <t>Constraints (hours per month)</t>
  </si>
  <si>
    <t>Cost per labor hour testing, line 1</t>
  </si>
  <si>
    <t>Cost per labor hour testing, line 2</t>
  </si>
  <si>
    <t>Labor hours for testing, line 1</t>
  </si>
  <si>
    <t>Labor hours for testing, line 2</t>
  </si>
  <si>
    <t>Model 1</t>
  </si>
  <si>
    <t>Model 2</t>
  </si>
  <si>
    <t>Model 3</t>
  </si>
  <si>
    <t>Model 4</t>
  </si>
  <si>
    <t>Model 5</t>
  </si>
  <si>
    <t>Model 6</t>
  </si>
  <si>
    <t>Model 7</t>
  </si>
  <si>
    <t>Model 8</t>
  </si>
  <si>
    <t>Labor availability for testing, line 1</t>
  </si>
  <si>
    <t>Labor availability for testing, line 2</t>
  </si>
  <si>
    <t>Number tested on line 1</t>
  </si>
  <si>
    <t>Number tested on line 2</t>
  </si>
  <si>
    <t>Unit margin, tested on line 1</t>
  </si>
  <si>
    <t>Unit margin, tested on line 2</t>
  </si>
  <si>
    <t>Tested on line 1</t>
  </si>
  <si>
    <t>Tested on line 2</t>
  </si>
  <si>
    <t>Totals</t>
  </si>
  <si>
    <t>Hours used</t>
  </si>
  <si>
    <t>Hours available</t>
  </si>
  <si>
    <t>Maximum sales</t>
  </si>
  <si>
    <t>Total computers produced</t>
  </si>
  <si>
    <t>$D$27</t>
  </si>
  <si>
    <t/>
  </si>
  <si>
    <t>$D$28</t>
  </si>
  <si>
    <t>$J$33</t>
  </si>
  <si>
    <t>Testing 1 hours</t>
  </si>
  <si>
    <t>Testing 2 hours</t>
  </si>
  <si>
    <t>Total_profit</t>
  </si>
  <si>
    <t>Twoway analysis for Solver model in Model worksheet</t>
  </si>
  <si>
    <t>Testing 1 hours (cell $D$27) values along side, Testing 2 hours (cell $D$28) values along top, output cell in corner</t>
  </si>
  <si>
    <t>Output and Testing 1 hours value for chart</t>
  </si>
  <si>
    <t>Output</t>
  </si>
  <si>
    <t>Testing 1 hours value</t>
  </si>
  <si>
    <t>Output and Testing 2 hours value for chart</t>
  </si>
  <si>
    <t>Testing 2 hours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</si>
</sst>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164" fontId="0" fillId="2" borderId="0" xfId="0" applyNumberFormat="1" applyFill="1"/>
    <xf numFmtId="164" fontId="0" fillId="0" borderId="0" xfId="0" applyNumberFormat="1"/>
    <xf numFmtId="164" fontId="0" fillId="4" borderId="0" xfId="0" applyNumberFormat="1" applyFill="1"/>
    <xf numFmtId="0" fontId="0" fillId="0" borderId="0" xfId="0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0" fillId="0" borderId="0" xfId="0" applyNumberFormat="1"/>
    <xf numFmtId="0" fontId="0" fillId="0" borderId="0" xfId="0" applyAlignment="1">
      <alignment horizontal="left"/>
    </xf>
    <xf numFmtId="49" fontId="0" fillId="0" borderId="0" xfId="0" applyNumberFormat="1"/>
    <xf numFmtId="0" fontId="0" fillId="6" borderId="0" xfId="0" applyFill="1"/>
    <xf numFmtId="0" fontId="0" fillId="5" borderId="0" xfId="0" applyFill="1" applyAlignment="1">
      <alignment horizontal="right" textRotation="90"/>
    </xf>
    <xf numFmtId="0" fontId="2" fillId="0" borderId="0" xfId="0" applyFont="1"/>
    <xf numFmtId="164" fontId="0" fillId="0" borderId="3" xfId="0" applyNumberFormat="1" applyBorder="1"/>
    <xf numFmtId="164" fontId="0" fillId="0" borderId="1" xfId="0" applyNumberFormat="1" applyBorder="1"/>
    <xf numFmtId="164" fontId="0" fillId="0" borderId="6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7" xfId="0" applyNumberFormat="1" applyBorder="1"/>
    <xf numFmtId="164" fontId="0" fillId="0" borderId="5" xfId="0" applyNumberFormat="1" applyBorder="1"/>
    <xf numFmtId="164" fontId="0" fillId="0" borderId="2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Total_profit to Testing 2 hours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STS_1!$B$4:$F$4</c:f>
              <c:numCache>
                <c:formatCode>General</c:formatCode>
                <c:ptCount val="5"/>
                <c:pt idx="0">
                  <c:v>3000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5000</c:v>
                </c:pt>
              </c:numCache>
            </c:numRef>
          </c:cat>
          <c:val>
            <c:numRef>
              <c:f>STS_1!$K$5:$K$9</c:f>
              <c:numCache>
                <c:formatCode>General</c:formatCode>
                <c:ptCount val="5"/>
                <c:pt idx="0">
                  <c:v>528500</c:v>
                </c:pt>
                <c:pt idx="1">
                  <c:v>555968.75</c:v>
                </c:pt>
                <c:pt idx="2">
                  <c:v>583218.75</c:v>
                </c:pt>
                <c:pt idx="3">
                  <c:v>608583.32999999996</c:v>
                </c:pt>
                <c:pt idx="4">
                  <c:v>614333.32999999996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37896"/>
        <c:axId val="368146128"/>
      </c:lineChart>
      <c:catAx>
        <c:axId val="36813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Testing 2 hours ($D$28)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8146128"/>
        <c:crosses val="autoZero"/>
        <c:auto val="1"/>
        <c:lblAlgn val="ctr"/>
        <c:lblOffset val="100"/>
        <c:noMultiLvlLbl val="0"/>
      </c:catAx>
      <c:valAx>
        <c:axId val="36814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8137896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STS_1!$O$1</c:f>
          <c:strCache>
            <c:ptCount val="1"/>
            <c:pt idx="0">
              <c:v>Sensitivity of Total_profit to Testing 1 hours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STS_1!$A$5:$A$9</c:f>
              <c:numCache>
                <c:formatCode>General</c:formatCode>
                <c:ptCount val="5"/>
                <c:pt idx="0">
                  <c:v>4000</c:v>
                </c:pt>
                <c:pt idx="1">
                  <c:v>4500</c:v>
                </c:pt>
                <c:pt idx="2">
                  <c:v>5000</c:v>
                </c:pt>
                <c:pt idx="3">
                  <c:v>5500</c:v>
                </c:pt>
                <c:pt idx="4">
                  <c:v>6000</c:v>
                </c:pt>
              </c:numCache>
            </c:numRef>
          </c:cat>
          <c:val>
            <c:numRef>
              <c:f>STS_1!$O$5:$O$9</c:f>
              <c:numCache>
                <c:formatCode>General</c:formatCode>
                <c:ptCount val="5"/>
                <c:pt idx="0">
                  <c:v>601875</c:v>
                </c:pt>
                <c:pt idx="1">
                  <c:v>614333.32999999996</c:v>
                </c:pt>
                <c:pt idx="2">
                  <c:v>615812.5</c:v>
                </c:pt>
                <c:pt idx="3">
                  <c:v>616937.5</c:v>
                </c:pt>
                <c:pt idx="4">
                  <c:v>618034.09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44168"/>
        <c:axId val="368146520"/>
      </c:lineChart>
      <c:catAx>
        <c:axId val="36814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Testing 1 hours ($D$27)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8146520"/>
        <c:crosses val="autoZero"/>
        <c:auto val="1"/>
        <c:lblAlgn val="ctr"/>
        <c:lblOffset val="100"/>
        <c:noMultiLvlLbl val="0"/>
      </c:catAx>
      <c:valAx>
        <c:axId val="368146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8144168"/>
        <c:crosses val="autoZero"/>
        <c:crossBetween val="between"/>
      </c:valAx>
    </c:plotArea>
    <c:plotVisOnly val="1"/>
    <c:dispBlanksAs val="gap"/>
    <c:showDLblsOverMax val="0"/>
  </c:chart>
  <c:spPr>
    <a:ln w="19050" cap="flat" cmpd="sng" algn="ctr">
      <a:solidFill>
        <a:schemeClr val="accent1">
          <a:lumMod val="100000"/>
        </a:schemeClr>
      </a:solidFill>
      <a:prstDash val="solid"/>
      <a:round/>
      <a:headEnd type="none" w="med" len="med"/>
      <a:tailEnd type="none" w="med" len="me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0</xdr:rowOff>
    </xdr:from>
    <xdr:to>
      <xdr:col>16</xdr:col>
      <xdr:colOff>0</xdr:colOff>
      <xdr:row>25</xdr:row>
      <xdr:rowOff>0</xdr:rowOff>
    </xdr:to>
    <xdr:graphicFrame macro="">
      <xdr:nvGraphicFramePr>
        <xdr:cNvPr id="2" name="STS_1_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10</xdr:row>
      <xdr:rowOff>0</xdr:rowOff>
    </xdr:from>
    <xdr:to>
      <xdr:col>25</xdr:col>
      <xdr:colOff>0</xdr:colOff>
      <xdr:row>25</xdr:row>
      <xdr:rowOff>0</xdr:rowOff>
    </xdr:to>
    <xdr:graphicFrame macro="">
      <xdr:nvGraphicFramePr>
        <xdr:cNvPr id="3" name="STS_1_Chart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609599</xdr:colOff>
      <xdr:row>3</xdr:row>
      <xdr:rowOff>0</xdr:rowOff>
    </xdr:from>
    <xdr:to>
      <xdr:col>24</xdr:col>
      <xdr:colOff>9524</xdr:colOff>
      <xdr:row>4</xdr:row>
      <xdr:rowOff>9525</xdr:rowOff>
    </xdr:to>
    <xdr:sp macro="" textlink="">
      <xdr:nvSpPr>
        <xdr:cNvPr id="4" name="TextBox 3"/>
        <xdr:cNvSpPr txBox="1"/>
      </xdr:nvSpPr>
      <xdr:spPr>
        <a:xfrm>
          <a:off x="11125199" y="571500"/>
          <a:ext cx="3667125" cy="771525"/>
        </a:xfrm>
        <a:prstGeom prst="rect">
          <a:avLst/>
        </a:prstGeom>
        <a:ln w="19050" cap="flat" cmpd="sng" algn="ctr">
          <a:solidFill>
            <a:schemeClr val="accent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By making appropriate selections in cells $K$4, $L$4, $O$4, and $P$4, you can chart any row (in left chart) or column (in right chart) of any table to the left.</a:t>
          </a:r>
        </a:p>
      </xdr:txBody>
    </xdr:sp>
    <xdr:clientData/>
  </xdr:twoCellAnchor>
  <xdr:twoCellAnchor>
    <xdr:from>
      <xdr:col>0</xdr:col>
      <xdr:colOff>590550</xdr:colOff>
      <xdr:row>11</xdr:row>
      <xdr:rowOff>47625</xdr:rowOff>
    </xdr:from>
    <xdr:to>
      <xdr:col>7</xdr:col>
      <xdr:colOff>7620</xdr:colOff>
      <xdr:row>24</xdr:row>
      <xdr:rowOff>152400</xdr:rowOff>
    </xdr:to>
    <xdr:sp macro="" textlink="">
      <xdr:nvSpPr>
        <xdr:cNvPr id="5" name="TextBox 4"/>
        <xdr:cNvSpPr txBox="1"/>
      </xdr:nvSpPr>
      <xdr:spPr>
        <a:xfrm>
          <a:off x="590550" y="2615565"/>
          <a:ext cx="3859530" cy="24822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If you change the value in cell L4 to chart different </a:t>
          </a:r>
          <a:r>
            <a:rPr lang="en-US" sz="1100" i="1"/>
            <a:t>rows </a:t>
          </a:r>
          <a:r>
            <a:rPr lang="en-US" sz="1100" i="0"/>
            <a:t>of the above table, you will see quite different behavior.</a:t>
          </a:r>
          <a:r>
            <a:rPr lang="en-US" sz="1100" i="0" baseline="0"/>
            <a:t> That is, the sensitivity of profit to testing 2 hours depends on the number of testing 1 hours.</a:t>
          </a:r>
        </a:p>
        <a:p>
          <a:endParaRPr lang="en-US" sz="1100" i="0" baseline="0"/>
        </a:p>
        <a:p>
          <a:r>
            <a:rPr lang="en-US" sz="1100" i="0" baseline="0"/>
            <a:t>Basically, the same is true if you change the value in cell P4. The roles of the two inputs are now reversed, so that you are charting different </a:t>
          </a:r>
          <a:r>
            <a:rPr lang="en-US" sz="1100" i="1" baseline="0"/>
            <a:t>columns </a:t>
          </a:r>
          <a:r>
            <a:rPr lang="en-US" sz="1100" i="0" baseline="0"/>
            <a:t>of the above table.</a:t>
          </a:r>
        </a:p>
        <a:p>
          <a:endParaRPr lang="en-US" sz="1100" i="0" baseline="0"/>
        </a:p>
        <a:p>
          <a:r>
            <a:rPr lang="en-US" sz="1100" i="0" baseline="0"/>
            <a:t>Note that neither chart can go </a:t>
          </a:r>
          <a:r>
            <a:rPr lang="en-US" sz="1100" i="1" baseline="0"/>
            <a:t>downhill</a:t>
          </a:r>
          <a:r>
            <a:rPr lang="en-US" sz="1100" i="0" baseline="0"/>
            <a:t> (it can never hurt profit to have more hours available), but the rate of increase is not always the same.</a:t>
          </a:r>
        </a:p>
        <a:p>
          <a:endParaRPr lang="en-US" sz="1100" i="0" baseline="0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2"/>
  <sheetViews>
    <sheetView workbookViewId="0"/>
  </sheetViews>
  <sheetFormatPr defaultRowHeight="14.4" x14ac:dyDescent="0.3"/>
  <cols>
    <col min="1" max="1" width="33.33203125" customWidth="1"/>
  </cols>
  <sheetData>
    <row r="1" spans="1:9" x14ac:dyDescent="0.3">
      <c r="A1" s="1" t="s">
        <v>0</v>
      </c>
    </row>
    <row r="3" spans="1:9" x14ac:dyDescent="0.3">
      <c r="A3" t="s">
        <v>7</v>
      </c>
      <c r="B3" s="5">
        <v>11</v>
      </c>
    </row>
    <row r="4" spans="1:9" x14ac:dyDescent="0.3">
      <c r="A4" t="s">
        <v>11</v>
      </c>
      <c r="B4" s="5">
        <v>19</v>
      </c>
    </row>
    <row r="5" spans="1:9" x14ac:dyDescent="0.3">
      <c r="A5" t="s">
        <v>12</v>
      </c>
      <c r="B5" s="5">
        <v>17</v>
      </c>
    </row>
    <row r="7" spans="1:9" x14ac:dyDescent="0.3">
      <c r="A7" t="s">
        <v>1</v>
      </c>
    </row>
    <row r="8" spans="1:9" x14ac:dyDescent="0.3">
      <c r="B8" s="2" t="s">
        <v>15</v>
      </c>
      <c r="C8" s="2" t="s">
        <v>16</v>
      </c>
      <c r="D8" s="2" t="s">
        <v>17</v>
      </c>
      <c r="E8" s="2" t="s">
        <v>18</v>
      </c>
      <c r="F8" s="2" t="s">
        <v>19</v>
      </c>
      <c r="G8" s="2" t="s">
        <v>20</v>
      </c>
      <c r="H8" s="2" t="s">
        <v>21</v>
      </c>
      <c r="I8" s="2" t="s">
        <v>22</v>
      </c>
    </row>
    <row r="9" spans="1:9" x14ac:dyDescent="0.3">
      <c r="A9" t="s">
        <v>2</v>
      </c>
      <c r="B9" s="3">
        <v>4</v>
      </c>
      <c r="C9" s="3">
        <v>5</v>
      </c>
      <c r="D9" s="3">
        <v>5</v>
      </c>
      <c r="E9" s="3">
        <v>5</v>
      </c>
      <c r="F9" s="3">
        <v>5.5</v>
      </c>
      <c r="G9" s="3">
        <v>5.5</v>
      </c>
      <c r="H9" s="3">
        <v>5.5</v>
      </c>
      <c r="I9" s="3">
        <v>6</v>
      </c>
    </row>
    <row r="10" spans="1:9" x14ac:dyDescent="0.3">
      <c r="A10" t="s">
        <v>13</v>
      </c>
      <c r="B10" s="3">
        <v>1.5</v>
      </c>
      <c r="C10" s="3">
        <v>2</v>
      </c>
      <c r="D10" s="3">
        <v>2</v>
      </c>
      <c r="E10" s="3">
        <v>2</v>
      </c>
      <c r="F10" s="3">
        <v>2.5</v>
      </c>
      <c r="G10" s="3">
        <v>2.5</v>
      </c>
      <c r="H10" s="3">
        <v>2.5</v>
      </c>
      <c r="I10" s="3">
        <v>3</v>
      </c>
    </row>
    <row r="11" spans="1:9" x14ac:dyDescent="0.3">
      <c r="A11" t="s">
        <v>14</v>
      </c>
      <c r="B11" s="3">
        <v>2</v>
      </c>
      <c r="C11" s="3">
        <v>2.5</v>
      </c>
      <c r="D11" s="3">
        <v>2.5</v>
      </c>
      <c r="E11" s="3">
        <v>2.5</v>
      </c>
      <c r="F11" s="3">
        <v>3</v>
      </c>
      <c r="G11" s="3">
        <v>3</v>
      </c>
      <c r="H11" s="3">
        <v>3.5</v>
      </c>
      <c r="I11" s="3">
        <v>3.5</v>
      </c>
    </row>
    <row r="12" spans="1:9" x14ac:dyDescent="0.3">
      <c r="A12" t="s">
        <v>3</v>
      </c>
      <c r="B12" s="5">
        <v>150</v>
      </c>
      <c r="C12" s="5">
        <v>225</v>
      </c>
      <c r="D12" s="5">
        <v>225</v>
      </c>
      <c r="E12" s="5">
        <v>225</v>
      </c>
      <c r="F12" s="5">
        <v>250</v>
      </c>
      <c r="G12" s="5">
        <v>250</v>
      </c>
      <c r="H12" s="5">
        <v>250</v>
      </c>
      <c r="I12" s="5">
        <v>300</v>
      </c>
    </row>
    <row r="13" spans="1:9" x14ac:dyDescent="0.3">
      <c r="A13" t="s">
        <v>4</v>
      </c>
      <c r="B13" s="5">
        <v>350</v>
      </c>
      <c r="C13" s="5">
        <v>450</v>
      </c>
      <c r="D13" s="5">
        <v>460</v>
      </c>
      <c r="E13" s="5">
        <v>470</v>
      </c>
      <c r="F13" s="5">
        <v>500</v>
      </c>
      <c r="G13" s="5">
        <v>525</v>
      </c>
      <c r="H13" s="5">
        <v>530</v>
      </c>
      <c r="I13" s="5">
        <v>600</v>
      </c>
    </row>
    <row r="14" spans="1:9" x14ac:dyDescent="0.3">
      <c r="A14" t="s">
        <v>27</v>
      </c>
      <c r="B14" s="6">
        <f t="shared" ref="B14:C15" si="0">B$13-$B$3*B$9-$B4*B10-B$12</f>
        <v>127.5</v>
      </c>
      <c r="C14" s="6">
        <f t="shared" si="0"/>
        <v>132</v>
      </c>
      <c r="D14" s="6">
        <f t="shared" ref="D14:I14" si="1">D$13-$B$3*D$9-$B4*D10-D$12</f>
        <v>142</v>
      </c>
      <c r="E14" s="6">
        <f t="shared" si="1"/>
        <v>152</v>
      </c>
      <c r="F14" s="6">
        <f t="shared" si="1"/>
        <v>142</v>
      </c>
      <c r="G14" s="6">
        <f t="shared" si="1"/>
        <v>167</v>
      </c>
      <c r="H14" s="6">
        <f t="shared" si="1"/>
        <v>172</v>
      </c>
      <c r="I14" s="6">
        <f t="shared" si="1"/>
        <v>177</v>
      </c>
    </row>
    <row r="15" spans="1:9" x14ac:dyDescent="0.3">
      <c r="A15" t="s">
        <v>28</v>
      </c>
      <c r="B15" s="6">
        <f t="shared" si="0"/>
        <v>122</v>
      </c>
      <c r="C15" s="6">
        <f t="shared" si="0"/>
        <v>127.5</v>
      </c>
      <c r="D15" s="6">
        <f t="shared" ref="D15:I15" si="2">D$13-$B$3*D$9-$B5*D11-D$12</f>
        <v>137.5</v>
      </c>
      <c r="E15" s="6">
        <f t="shared" si="2"/>
        <v>147.5</v>
      </c>
      <c r="F15" s="6">
        <f t="shared" si="2"/>
        <v>138.5</v>
      </c>
      <c r="G15" s="6">
        <f t="shared" si="2"/>
        <v>163.5</v>
      </c>
      <c r="H15" s="6">
        <f t="shared" si="2"/>
        <v>160</v>
      </c>
      <c r="I15" s="6">
        <f t="shared" si="2"/>
        <v>174.5</v>
      </c>
    </row>
    <row r="17" spans="1:10" x14ac:dyDescent="0.3">
      <c r="A17" t="s">
        <v>5</v>
      </c>
    </row>
    <row r="18" spans="1:10" x14ac:dyDescent="0.3">
      <c r="B18" s="2" t="s">
        <v>15</v>
      </c>
      <c r="C18" s="2" t="s">
        <v>16</v>
      </c>
      <c r="D18" s="2" t="s">
        <v>17</v>
      </c>
      <c r="E18" s="2" t="s">
        <v>18</v>
      </c>
      <c r="F18" s="2" t="s">
        <v>19</v>
      </c>
      <c r="G18" s="2" t="s">
        <v>20</v>
      </c>
      <c r="H18" s="2" t="s">
        <v>21</v>
      </c>
      <c r="I18" s="2" t="s">
        <v>22</v>
      </c>
    </row>
    <row r="19" spans="1:10" x14ac:dyDescent="0.3">
      <c r="A19" t="s">
        <v>25</v>
      </c>
      <c r="B19" s="4">
        <v>1500</v>
      </c>
      <c r="C19" s="4">
        <v>0</v>
      </c>
      <c r="D19" s="4">
        <v>0</v>
      </c>
      <c r="E19" s="4">
        <v>125</v>
      </c>
      <c r="F19" s="4">
        <v>0</v>
      </c>
      <c r="G19" s="4">
        <v>0</v>
      </c>
      <c r="H19" s="4">
        <v>1000</v>
      </c>
      <c r="I19" s="4">
        <v>0</v>
      </c>
    </row>
    <row r="20" spans="1:10" x14ac:dyDescent="0.3">
      <c r="A20" t="s">
        <v>26</v>
      </c>
      <c r="B20" s="4">
        <v>0</v>
      </c>
      <c r="C20" s="4">
        <v>0</v>
      </c>
      <c r="D20" s="4">
        <v>0</v>
      </c>
      <c r="E20" s="4">
        <v>475</v>
      </c>
      <c r="F20" s="4">
        <v>0</v>
      </c>
      <c r="G20" s="4">
        <v>1000</v>
      </c>
      <c r="H20" s="4">
        <v>0</v>
      </c>
      <c r="I20" s="4">
        <v>0</v>
      </c>
    </row>
    <row r="21" spans="1:10" x14ac:dyDescent="0.3">
      <c r="A21" t="s">
        <v>35</v>
      </c>
      <c r="B21" s="9">
        <f t="shared" ref="B21:I21" si="3">SUM(B19:B20)</f>
        <v>1500</v>
      </c>
      <c r="C21" s="9">
        <f t="shared" si="3"/>
        <v>0</v>
      </c>
      <c r="D21" s="9">
        <f t="shared" si="3"/>
        <v>0</v>
      </c>
      <c r="E21" s="9">
        <f t="shared" si="3"/>
        <v>600</v>
      </c>
      <c r="F21" s="9">
        <f t="shared" si="3"/>
        <v>0</v>
      </c>
      <c r="G21" s="9">
        <f t="shared" si="3"/>
        <v>1000</v>
      </c>
      <c r="H21" s="9">
        <f t="shared" si="3"/>
        <v>1000</v>
      </c>
      <c r="I21" s="9">
        <f t="shared" si="3"/>
        <v>0</v>
      </c>
    </row>
    <row r="22" spans="1:10" x14ac:dyDescent="0.3">
      <c r="B22" s="2" t="s">
        <v>9</v>
      </c>
      <c r="C22" s="2" t="s">
        <v>9</v>
      </c>
      <c r="D22" s="2" t="s">
        <v>9</v>
      </c>
      <c r="E22" s="2" t="s">
        <v>9</v>
      </c>
      <c r="F22" s="2" t="s">
        <v>9</v>
      </c>
      <c r="G22" s="2" t="s">
        <v>9</v>
      </c>
      <c r="H22" s="2" t="s">
        <v>9</v>
      </c>
      <c r="I22" s="2" t="s">
        <v>9</v>
      </c>
    </row>
    <row r="23" spans="1:10" x14ac:dyDescent="0.3">
      <c r="A23" t="s">
        <v>34</v>
      </c>
      <c r="B23" s="3">
        <v>1500</v>
      </c>
      <c r="C23" s="3">
        <v>1250</v>
      </c>
      <c r="D23" s="3">
        <v>1250</v>
      </c>
      <c r="E23" s="3">
        <v>1250</v>
      </c>
      <c r="F23" s="3">
        <v>1000</v>
      </c>
      <c r="G23" s="3">
        <v>1000</v>
      </c>
      <c r="H23" s="3">
        <v>1000</v>
      </c>
      <c r="I23" s="3">
        <v>800</v>
      </c>
    </row>
    <row r="25" spans="1:10" x14ac:dyDescent="0.3">
      <c r="A25" t="s">
        <v>10</v>
      </c>
      <c r="B25" s="12" t="s">
        <v>32</v>
      </c>
      <c r="C25" s="12"/>
      <c r="D25" s="12" t="s">
        <v>33</v>
      </c>
    </row>
    <row r="26" spans="1:10" x14ac:dyDescent="0.3">
      <c r="A26" t="s">
        <v>8</v>
      </c>
      <c r="B26">
        <f>SUMPRODUCT(B9:I9,Total_computers_produced)</f>
        <v>20000</v>
      </c>
      <c r="C26" s="8" t="s">
        <v>9</v>
      </c>
      <c r="D26" s="3">
        <v>20000</v>
      </c>
    </row>
    <row r="27" spans="1:10" x14ac:dyDescent="0.3">
      <c r="A27" t="s">
        <v>23</v>
      </c>
      <c r="B27">
        <f>SUMPRODUCT(B10:I10,Number_tested_on_line_1)</f>
        <v>5000</v>
      </c>
      <c r="C27" s="8" t="s">
        <v>9</v>
      </c>
      <c r="D27" s="3">
        <v>5000</v>
      </c>
    </row>
    <row r="28" spans="1:10" x14ac:dyDescent="0.3">
      <c r="A28" t="s">
        <v>24</v>
      </c>
      <c r="B28">
        <f>SUMPRODUCT(B11:I11,Number_tested_on_line_2)</f>
        <v>4187.5</v>
      </c>
      <c r="C28" s="8" t="s">
        <v>9</v>
      </c>
      <c r="D28" s="3">
        <v>6000</v>
      </c>
    </row>
    <row r="30" spans="1:10" x14ac:dyDescent="0.3">
      <c r="A30" t="s">
        <v>6</v>
      </c>
      <c r="B30" s="2" t="s">
        <v>15</v>
      </c>
      <c r="C30" s="2" t="s">
        <v>16</v>
      </c>
      <c r="D30" s="2" t="s">
        <v>17</v>
      </c>
      <c r="E30" s="2" t="s">
        <v>18</v>
      </c>
      <c r="F30" s="2" t="s">
        <v>19</v>
      </c>
      <c r="G30" s="2" t="s">
        <v>20</v>
      </c>
      <c r="H30" s="2" t="s">
        <v>21</v>
      </c>
      <c r="I30" s="2" t="s">
        <v>22</v>
      </c>
      <c r="J30" s="2" t="s">
        <v>31</v>
      </c>
    </row>
    <row r="31" spans="1:10" x14ac:dyDescent="0.3">
      <c r="A31" t="s">
        <v>29</v>
      </c>
      <c r="B31" s="6">
        <f>B14*B19</f>
        <v>191250</v>
      </c>
      <c r="C31" s="6">
        <f t="shared" ref="B31:I32" si="4">C19*C14</f>
        <v>0</v>
      </c>
      <c r="D31" s="6">
        <f t="shared" si="4"/>
        <v>0</v>
      </c>
      <c r="E31" s="6">
        <f t="shared" si="4"/>
        <v>19000</v>
      </c>
      <c r="F31" s="6">
        <f t="shared" si="4"/>
        <v>0</v>
      </c>
      <c r="G31" s="6">
        <f t="shared" si="4"/>
        <v>0</v>
      </c>
      <c r="H31" s="6">
        <f t="shared" si="4"/>
        <v>172000</v>
      </c>
      <c r="I31" s="6">
        <f t="shared" si="4"/>
        <v>0</v>
      </c>
      <c r="J31" s="10">
        <f t="shared" ref="J31:J32" si="5">SUM(B31:I31)</f>
        <v>382250</v>
      </c>
    </row>
    <row r="32" spans="1:10" x14ac:dyDescent="0.3">
      <c r="A32" t="s">
        <v>30</v>
      </c>
      <c r="B32" s="6">
        <f t="shared" si="4"/>
        <v>0</v>
      </c>
      <c r="C32" s="6">
        <f t="shared" si="4"/>
        <v>0</v>
      </c>
      <c r="D32" s="6">
        <f t="shared" si="4"/>
        <v>0</v>
      </c>
      <c r="E32" s="6">
        <f t="shared" si="4"/>
        <v>70062.5</v>
      </c>
      <c r="F32" s="6">
        <f t="shared" si="4"/>
        <v>0</v>
      </c>
      <c r="G32" s="6">
        <f t="shared" si="4"/>
        <v>163500</v>
      </c>
      <c r="H32" s="6">
        <f t="shared" si="4"/>
        <v>0</v>
      </c>
      <c r="I32" s="6">
        <f t="shared" si="4"/>
        <v>0</v>
      </c>
      <c r="J32" s="10">
        <f t="shared" si="5"/>
        <v>233562.5</v>
      </c>
    </row>
    <row r="33" spans="1:10" x14ac:dyDescent="0.3">
      <c r="J33" s="7">
        <f>SUM(J31:J32)</f>
        <v>615812.5</v>
      </c>
    </row>
    <row r="35" spans="1:10" x14ac:dyDescent="0.3">
      <c r="A35" s="1"/>
    </row>
    <row r="36" spans="1:10" x14ac:dyDescent="0.3">
      <c r="A36" s="11"/>
      <c r="B36" s="11"/>
    </row>
    <row r="37" spans="1:10" x14ac:dyDescent="0.3">
      <c r="A37" s="11"/>
      <c r="B37" s="11"/>
    </row>
    <row r="38" spans="1:10" x14ac:dyDescent="0.3">
      <c r="A38" s="11"/>
      <c r="B38" s="11"/>
    </row>
    <row r="39" spans="1:10" x14ac:dyDescent="0.3">
      <c r="A39" s="11"/>
      <c r="B39" s="11"/>
    </row>
    <row r="40" spans="1:10" x14ac:dyDescent="0.3">
      <c r="A40" s="11"/>
      <c r="B40" s="11"/>
    </row>
    <row r="41" spans="1:10" x14ac:dyDescent="0.3">
      <c r="A41" s="11"/>
      <c r="B41" s="11"/>
    </row>
    <row r="42" spans="1:10" x14ac:dyDescent="0.3">
      <c r="A42" s="11"/>
      <c r="B42" s="11"/>
    </row>
  </sheetData>
  <printOptions headings="1" gridLines="1"/>
  <pageMargins left="0.7" right="0.7" top="0.75" bottom="0.75" header="0.3" footer="0.3"/>
  <pageSetup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8"/>
  <sheetViews>
    <sheetView workbookViewId="0"/>
  </sheetViews>
  <sheetFormatPr defaultRowHeight="14.4" x14ac:dyDescent="0.3"/>
  <sheetData>
    <row r="1" spans="1:2" x14ac:dyDescent="0.3">
      <c r="B1">
        <v>1</v>
      </c>
    </row>
    <row r="2" spans="1:2" x14ac:dyDescent="0.3">
      <c r="B2" t="s">
        <v>36</v>
      </c>
    </row>
    <row r="3" spans="1:2" x14ac:dyDescent="0.3">
      <c r="B3">
        <v>1</v>
      </c>
    </row>
    <row r="4" spans="1:2" x14ac:dyDescent="0.3">
      <c r="B4">
        <v>4000</v>
      </c>
    </row>
    <row r="5" spans="1:2" x14ac:dyDescent="0.3">
      <c r="B5">
        <v>6000</v>
      </c>
    </row>
    <row r="6" spans="1:2" x14ac:dyDescent="0.3">
      <c r="B6">
        <v>500</v>
      </c>
    </row>
    <row r="8" spans="1:2" x14ac:dyDescent="0.3">
      <c r="A8" s="13"/>
      <c r="B8" s="13" t="s">
        <v>37</v>
      </c>
    </row>
    <row r="9" spans="1:2" x14ac:dyDescent="0.3">
      <c r="B9" t="s">
        <v>38</v>
      </c>
    </row>
    <row r="10" spans="1:2" x14ac:dyDescent="0.3">
      <c r="B10">
        <v>1</v>
      </c>
    </row>
    <row r="11" spans="1:2" x14ac:dyDescent="0.3">
      <c r="B11">
        <v>3000</v>
      </c>
    </row>
    <row r="12" spans="1:2" x14ac:dyDescent="0.3">
      <c r="B12">
        <v>5000</v>
      </c>
    </row>
    <row r="13" spans="1:2" x14ac:dyDescent="0.3">
      <c r="B13">
        <v>500</v>
      </c>
    </row>
    <row r="15" spans="1:2" x14ac:dyDescent="0.3">
      <c r="B15" s="13" t="s">
        <v>37</v>
      </c>
    </row>
    <row r="16" spans="1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A9"/>
  <sheetViews>
    <sheetView tabSelected="1" workbookViewId="0"/>
  </sheetViews>
  <sheetFormatPr defaultRowHeight="14.4" x14ac:dyDescent="0.3"/>
  <cols>
    <col min="1" max="1" width="11.44140625" bestFit="1" customWidth="1"/>
  </cols>
  <sheetData>
    <row r="1" spans="1:53" x14ac:dyDescent="0.3">
      <c r="A1" s="1" t="s">
        <v>43</v>
      </c>
      <c r="K1" s="16" t="str">
        <f>CONCATENATE("Sensitivity of ",$K$4," to ","Testing 2 hours")</f>
        <v>Sensitivity of Total_profit to Testing 2 hours</v>
      </c>
      <c r="O1" s="16" t="str">
        <f>CONCATENATE("Sensitivity of ",$O$4," to ","Testing 1 hours")</f>
        <v>Sensitivity of Total_profit to Testing 1 hours</v>
      </c>
      <c r="BA1" t="s">
        <v>42</v>
      </c>
    </row>
    <row r="2" spans="1:53" x14ac:dyDescent="0.3">
      <c r="K2" t="s">
        <v>45</v>
      </c>
      <c r="O2" t="s">
        <v>48</v>
      </c>
    </row>
    <row r="3" spans="1:53" x14ac:dyDescent="0.3">
      <c r="A3" t="s">
        <v>44</v>
      </c>
      <c r="K3" t="s">
        <v>46</v>
      </c>
      <c r="L3" t="s">
        <v>47</v>
      </c>
      <c r="O3" t="s">
        <v>46</v>
      </c>
      <c r="P3" t="s">
        <v>49</v>
      </c>
    </row>
    <row r="4" spans="1:53" ht="58.2" x14ac:dyDescent="0.3">
      <c r="A4" s="2" t="s">
        <v>42</v>
      </c>
      <c r="B4" s="11">
        <v>3000</v>
      </c>
      <c r="C4" s="11">
        <v>3500</v>
      </c>
      <c r="D4" s="11">
        <v>4000</v>
      </c>
      <c r="E4" s="11">
        <v>4500</v>
      </c>
      <c r="F4" s="11">
        <v>5000</v>
      </c>
      <c r="J4" s="16">
        <f>MATCH($K$4,OutputAddresses,0)</f>
        <v>1</v>
      </c>
      <c r="K4" s="15" t="s">
        <v>42</v>
      </c>
      <c r="L4" s="14">
        <v>4500</v>
      </c>
      <c r="M4" s="16">
        <f>MATCH($L$4,InputValues1,0)</f>
        <v>2</v>
      </c>
      <c r="N4" s="16">
        <f>MATCH($O$4,OutputAddresses,0)</f>
        <v>1</v>
      </c>
      <c r="O4" s="15" t="s">
        <v>42</v>
      </c>
      <c r="P4" s="14">
        <v>5000</v>
      </c>
      <c r="Q4" s="16">
        <f>MATCH($P$4,InputValues2,0)</f>
        <v>5</v>
      </c>
    </row>
    <row r="5" spans="1:53" x14ac:dyDescent="0.3">
      <c r="A5" s="11">
        <v>4000</v>
      </c>
      <c r="B5" s="17">
        <v>493000</v>
      </c>
      <c r="C5" s="20">
        <v>520500</v>
      </c>
      <c r="D5" s="20">
        <v>548000</v>
      </c>
      <c r="E5" s="20">
        <v>575281.25</v>
      </c>
      <c r="F5" s="23">
        <v>601875</v>
      </c>
      <c r="J5" s="16" t="str">
        <f>"OutputValues_"&amp;$J$4</f>
        <v>OutputValues_1</v>
      </c>
      <c r="K5">
        <f ca="1">INDEX(INDIRECT($J$5),$M$4,1)</f>
        <v>528500</v>
      </c>
      <c r="N5" s="16" t="str">
        <f>"OutputValues_"&amp;$N$4</f>
        <v>OutputValues_1</v>
      </c>
      <c r="O5">
        <f ca="1">INDEX(INDIRECT($N$5),1,$Q$4)</f>
        <v>601875</v>
      </c>
    </row>
    <row r="6" spans="1:53" x14ac:dyDescent="0.3">
      <c r="A6" s="11">
        <v>4500</v>
      </c>
      <c r="B6" s="18">
        <v>528500</v>
      </c>
      <c r="C6" s="21">
        <v>555968.75</v>
      </c>
      <c r="D6" s="21">
        <v>583218.75</v>
      </c>
      <c r="E6" s="21">
        <v>608583.32999999996</v>
      </c>
      <c r="F6" s="24">
        <v>614333.32999999996</v>
      </c>
      <c r="K6">
        <f ca="1">INDEX(INDIRECT($J$5),$M$4,2)</f>
        <v>555968.75</v>
      </c>
      <c r="O6">
        <f ca="1">INDEX(INDIRECT($N$5),2,$Q$4)</f>
        <v>614333.32999999996</v>
      </c>
    </row>
    <row r="7" spans="1:53" x14ac:dyDescent="0.3">
      <c r="A7" s="11">
        <v>5000</v>
      </c>
      <c r="B7" s="18">
        <v>563906.25</v>
      </c>
      <c r="C7" s="21">
        <v>591156.25</v>
      </c>
      <c r="D7" s="21">
        <v>614159.09</v>
      </c>
      <c r="E7" s="21">
        <v>615812.5</v>
      </c>
      <c r="F7" s="24">
        <v>615812.5</v>
      </c>
      <c r="K7">
        <f ca="1">INDEX(INDIRECT($J$5),$M$4,3)</f>
        <v>583218.75</v>
      </c>
      <c r="O7">
        <f ca="1">INDEX(INDIRECT($N$5),3,$Q$4)</f>
        <v>615812.5</v>
      </c>
    </row>
    <row r="8" spans="1:53" x14ac:dyDescent="0.3">
      <c r="A8" s="11">
        <v>5500</v>
      </c>
      <c r="B8" s="18">
        <v>599093.75</v>
      </c>
      <c r="C8" s="21">
        <v>616625</v>
      </c>
      <c r="D8" s="21">
        <v>616937.5</v>
      </c>
      <c r="E8" s="21">
        <v>616937.5</v>
      </c>
      <c r="F8" s="24">
        <v>616937.5</v>
      </c>
      <c r="K8">
        <f ca="1">INDEX(INDIRECT($J$5),$M$4,4)</f>
        <v>608583.32999999996</v>
      </c>
      <c r="O8">
        <f ca="1">INDEX(INDIRECT($N$5),4,$Q$4)</f>
        <v>616937.5</v>
      </c>
    </row>
    <row r="9" spans="1:53" x14ac:dyDescent="0.3">
      <c r="A9" s="11">
        <v>6000</v>
      </c>
      <c r="B9" s="19">
        <v>618034.09</v>
      </c>
      <c r="C9" s="22">
        <v>618034.09</v>
      </c>
      <c r="D9" s="22">
        <v>618034.09</v>
      </c>
      <c r="E9" s="22">
        <v>618034.09</v>
      </c>
      <c r="F9" s="25">
        <v>618034.09</v>
      </c>
      <c r="K9">
        <f ca="1">INDEX(INDIRECT($J$5),$M$4,5)</f>
        <v>614333.32999999996</v>
      </c>
      <c r="O9">
        <f ca="1">INDEX(INDIRECT($N$5),5,$Q$4)</f>
        <v>618034.09</v>
      </c>
    </row>
  </sheetData>
  <dataValidations count="3">
    <dataValidation type="list" allowBlank="1" showInputMessage="1" showErrorMessage="1" sqref="K4 O4">
      <formula1>OutputAddresses</formula1>
    </dataValidation>
    <dataValidation type="list" allowBlank="1" showInputMessage="1" showErrorMessage="1" sqref="L4">
      <formula1>InputValues1</formula1>
    </dataValidation>
    <dataValidation type="list" allowBlank="1" showInputMessage="1" showErrorMessage="1" sqref="P4">
      <formula1>InputValues2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Model</vt:lpstr>
      <vt:lpstr>STS_1</vt:lpstr>
      <vt:lpstr>STS_1!ChartData1</vt:lpstr>
      <vt:lpstr>STS_1!ChartData2</vt:lpstr>
      <vt:lpstr>Hours_available</vt:lpstr>
      <vt:lpstr>Hours_used</vt:lpstr>
      <vt:lpstr>STS_1!InputValues1</vt:lpstr>
      <vt:lpstr>STS_1!InputValues2</vt:lpstr>
      <vt:lpstr>Maximum_sales</vt:lpstr>
      <vt:lpstr>Number_tested_on_line_1</vt:lpstr>
      <vt:lpstr>Number_tested_on_line_2</vt:lpstr>
      <vt:lpstr>STS_1!OutputAddresses</vt:lpstr>
      <vt:lpstr>STS_1!OutputValues_1</vt:lpstr>
      <vt:lpstr>Model!Print_Area</vt:lpstr>
      <vt:lpstr>Total_computers_produced</vt:lpstr>
      <vt:lpstr>Total_profit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2009-11-30T17:35:52Z</cp:lastPrinted>
  <dcterms:created xsi:type="dcterms:W3CDTF">2009-09-28T15:17:58Z</dcterms:created>
  <dcterms:modified xsi:type="dcterms:W3CDTF">2014-03-09T16:36:06Z</dcterms:modified>
</cp:coreProperties>
</file>